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275" windowHeight="7110"/>
  </bookViews>
  <sheets>
    <sheet name="PM Shoulder Road Projects" sheetId="8" r:id="rId1"/>
    <sheet name="PM Unpaved Road Projects" sheetId="10" r:id="rId2"/>
    <sheet name="Example PM Shoulder Calculation" sheetId="9" r:id="rId3"/>
  </sheets>
  <definedNames>
    <definedName name="_xlnm.Print_Area" localSheetId="2">'Example PM Shoulder Calculation'!$A$1:$M$49</definedName>
    <definedName name="_xlnm.Print_Area" localSheetId="0">'PM Shoulder Road Projects'!$A$1:$M$49</definedName>
    <definedName name="_xlnm.Print_Area" localSheetId="1">'PM Unpaved Road Projects'!$A$1:$M$49</definedName>
  </definedNames>
  <calcPr calcId="145621" iterate="1" iterateCount="3000"/>
</workbook>
</file>

<file path=xl/calcChain.xml><?xml version="1.0" encoding="utf-8"?>
<calcChain xmlns="http://schemas.openxmlformats.org/spreadsheetml/2006/main">
  <c r="G27" i="10" l="1"/>
  <c r="G23" i="10"/>
  <c r="G24" i="10" s="1"/>
  <c r="H20" i="10"/>
  <c r="D20" i="10"/>
  <c r="G31" i="10" l="1"/>
  <c r="G32" i="10" s="1"/>
  <c r="C43" i="10" s="1"/>
  <c r="G45" i="10" s="1"/>
  <c r="G28" i="10"/>
  <c r="G23" i="9"/>
  <c r="G24" i="9" s="1"/>
  <c r="H20" i="9"/>
  <c r="G27" i="9" s="1"/>
  <c r="D20" i="9"/>
  <c r="G23" i="8"/>
  <c r="G24" i="8" s="1"/>
  <c r="H20" i="8"/>
  <c r="G27" i="8" s="1"/>
  <c r="D20" i="8"/>
  <c r="G28" i="9" l="1"/>
  <c r="G31" i="9"/>
  <c r="G32" i="9" s="1"/>
  <c r="C43" i="9" s="1"/>
  <c r="G45" i="9" s="1"/>
  <c r="G31" i="8"/>
  <c r="G32" i="8" s="1"/>
  <c r="C43" i="8" s="1"/>
  <c r="G45" i="8" s="1"/>
  <c r="G28" i="8"/>
</calcChain>
</file>

<file path=xl/sharedStrings.xml><?xml version="1.0" encoding="utf-8"?>
<sst xmlns="http://schemas.openxmlformats.org/spreadsheetml/2006/main" count="159" uniqueCount="43">
  <si>
    <t>CMAQ Emission Calculations</t>
  </si>
  <si>
    <t>Project Description</t>
  </si>
  <si>
    <t>Inputs to Calculate Cost-Effectiveness:</t>
  </si>
  <si>
    <t>Total Project Cost</t>
  </si>
  <si>
    <t>CMAQ Dollars</t>
  </si>
  <si>
    <t>Effectiveness Period (Life):</t>
  </si>
  <si>
    <t>yrs</t>
  </si>
  <si>
    <t>Days of Use/year (D):</t>
  </si>
  <si>
    <t>days</t>
  </si>
  <si>
    <t>Length (L) of Curb and Gutter:</t>
  </si>
  <si>
    <t>mile</t>
  </si>
  <si>
    <t>Centerline miles</t>
  </si>
  <si>
    <t xml:space="preserve">Annual Average Daily Traffic (ADT): </t>
  </si>
  <si>
    <t>vpd</t>
  </si>
  <si>
    <t xml:space="preserve">Before Emission Factor </t>
  </si>
  <si>
    <t xml:space="preserve">After Emission Factor </t>
  </si>
  <si>
    <t>PM10 Factor</t>
  </si>
  <si>
    <t>1.58 for paved local roads</t>
  </si>
  <si>
    <t>4.54 for rural local roads</t>
  </si>
  <si>
    <t>Annual Emission Reductions (PM10 in pounds/year)</t>
  </si>
  <si>
    <t>Daily PM10 Reductions (kg/day)</t>
  </si>
  <si>
    <t>=</t>
  </si>
  <si>
    <t>Annual Emission Reductions (lbs/yr)</t>
  </si>
  <si>
    <t>Capital Recovery Factor (CRF)</t>
  </si>
  <si>
    <r>
      <t xml:space="preserve">where </t>
    </r>
    <r>
      <rPr>
        <i/>
        <sz val="10"/>
        <rFont val="Arial"/>
        <family val="2"/>
      </rPr>
      <t>i</t>
    </r>
    <r>
      <rPr>
        <sz val="10"/>
        <rFont val="Arial"/>
        <family val="2"/>
      </rPr>
      <t xml:space="preserve"> = Discount Rate (3%) and 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 xml:space="preserve"> = Project Life (20 years)</t>
    </r>
  </si>
  <si>
    <t xml:space="preserve">So, the capital recovery factor = </t>
  </si>
  <si>
    <t xml:space="preserve">Cost - Effectiveness of Funding Dollars </t>
  </si>
  <si>
    <t>Thus,</t>
  </si>
  <si>
    <t>Calculated Cost - Effectiveness</t>
  </si>
  <si>
    <t>PM2.5 Factor</t>
  </si>
  <si>
    <t>Daily PM2.5 Reductions (kg/day)</t>
  </si>
  <si>
    <t>Annual Emission Reductions (PM2.5 in pounds/year)</t>
  </si>
  <si>
    <t>(CRF x Funding) / (Annual PM10+PM2.5 Reductions)</t>
  </si>
  <si>
    <t>Annual Emission Reductions (PM10+PM2.5 in pounds/year)</t>
  </si>
  <si>
    <t>Daily PM10+PM2.5 Reductions (kg/day)</t>
  </si>
  <si>
    <t>Emissions Factors (g/vehicle mile):</t>
  </si>
  <si>
    <t>City/County Organization Name Here</t>
  </si>
  <si>
    <t>Project Description Here</t>
  </si>
  <si>
    <t>This spreadsheet is to be used for PM-only projects with the "All Project Types (Generic Form)" ARB Calculator</t>
  </si>
  <si>
    <t>Pounds Per Year</t>
  </si>
  <si>
    <t>Reductions in Particulates</t>
  </si>
  <si>
    <t>ARB Calculator under</t>
  </si>
  <si>
    <t>Input this number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</si>
</sst>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3" borderId="0" xfId="1" applyFont="1" applyFill="1"/>
    <xf numFmtId="0" fontId="5" fillId="3" borderId="0" xfId="1" applyFont="1" applyFill="1"/>
    <xf numFmtId="0" fontId="5" fillId="3" borderId="1" xfId="1" applyFont="1" applyFill="1" applyBorder="1"/>
    <xf numFmtId="0" fontId="5" fillId="3" borderId="0" xfId="1" applyFont="1" applyFill="1" applyBorder="1"/>
    <xf numFmtId="0" fontId="8" fillId="3" borderId="0" xfId="1" applyFont="1" applyFill="1" applyBorder="1"/>
    <xf numFmtId="0" fontId="5" fillId="3" borderId="0" xfId="1" applyFont="1" applyFill="1" applyProtection="1"/>
    <xf numFmtId="0" fontId="4" fillId="3" borderId="0" xfId="1" applyFont="1" applyFill="1" applyProtection="1"/>
    <xf numFmtId="0" fontId="6" fillId="3" borderId="0" xfId="1" applyFont="1" applyFill="1" applyProtection="1"/>
    <xf numFmtId="0" fontId="7" fillId="3" borderId="0" xfId="1" applyFont="1" applyFill="1" applyProtection="1"/>
    <xf numFmtId="0" fontId="8" fillId="3" borderId="0" xfId="1" applyFont="1" applyFill="1" applyProtection="1"/>
    <xf numFmtId="0" fontId="8" fillId="3" borderId="3" xfId="1" applyFont="1" applyFill="1" applyBorder="1" applyProtection="1"/>
    <xf numFmtId="0" fontId="8" fillId="3" borderId="4" xfId="1" applyFont="1" applyFill="1" applyBorder="1" applyProtection="1"/>
    <xf numFmtId="0" fontId="8" fillId="3" borderId="5" xfId="1" applyFont="1" applyFill="1" applyBorder="1" applyProtection="1"/>
    <xf numFmtId="0" fontId="8" fillId="3" borderId="6" xfId="1" applyFont="1" applyFill="1" applyBorder="1" applyProtection="1"/>
    <xf numFmtId="0" fontId="8" fillId="3" borderId="7" xfId="1" applyFont="1" applyFill="1" applyBorder="1" applyProtection="1"/>
    <xf numFmtId="0" fontId="8" fillId="3" borderId="8" xfId="1" applyFont="1" applyFill="1" applyBorder="1" applyProtection="1"/>
    <xf numFmtId="0" fontId="8" fillId="3" borderId="0" xfId="1" applyFont="1" applyFill="1" applyBorder="1" applyProtection="1"/>
    <xf numFmtId="0" fontId="5" fillId="3" borderId="0" xfId="1" applyFont="1" applyFill="1" applyAlignment="1" applyProtection="1">
      <alignment horizontal="center"/>
    </xf>
    <xf numFmtId="164" fontId="5" fillId="3" borderId="0" xfId="1" applyNumberFormat="1" applyFont="1" applyFill="1" applyAlignment="1" applyProtection="1">
      <alignment horizontal="left"/>
    </xf>
    <xf numFmtId="0" fontId="3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horizontal="right"/>
      <protection locked="0"/>
    </xf>
    <xf numFmtId="3" fontId="5" fillId="2" borderId="11" xfId="1" applyNumberFormat="1" applyFont="1" applyFill="1" applyBorder="1" applyProtection="1">
      <protection locked="0"/>
    </xf>
    <xf numFmtId="0" fontId="5" fillId="2" borderId="11" xfId="1" applyFont="1" applyFill="1" applyBorder="1" applyProtection="1">
      <protection locked="0"/>
    </xf>
    <xf numFmtId="0" fontId="2" fillId="5" borderId="1" xfId="1" applyFont="1" applyFill="1" applyBorder="1" applyProtection="1">
      <protection locked="0"/>
    </xf>
    <xf numFmtId="0" fontId="3" fillId="5" borderId="1" xfId="1" applyFont="1" applyFill="1" applyBorder="1" applyProtection="1">
      <protection locked="0"/>
    </xf>
    <xf numFmtId="0" fontId="4" fillId="3" borderId="1" xfId="1" applyFont="1" applyFill="1" applyBorder="1"/>
    <xf numFmtId="0" fontId="8" fillId="3" borderId="12" xfId="1" applyFont="1" applyFill="1" applyBorder="1" applyProtection="1"/>
    <xf numFmtId="0" fontId="8" fillId="3" borderId="13" xfId="1" applyFont="1" applyFill="1" applyBorder="1" applyProtection="1"/>
    <xf numFmtId="0" fontId="5" fillId="3" borderId="2" xfId="1" applyFont="1" applyFill="1" applyBorder="1" applyProtection="1"/>
    <xf numFmtId="0" fontId="5" fillId="0" borderId="2" xfId="1" applyFont="1" applyFill="1" applyBorder="1" applyAlignment="1" applyProtection="1">
      <alignment horizontal="left"/>
    </xf>
    <xf numFmtId="0" fontId="5" fillId="2" borderId="2" xfId="1" applyFont="1" applyFill="1" applyBorder="1" applyProtection="1">
      <protection locked="0"/>
    </xf>
    <xf numFmtId="2" fontId="5" fillId="4" borderId="2" xfId="1" applyNumberFormat="1" applyFont="1" applyFill="1" applyBorder="1" applyProtection="1"/>
    <xf numFmtId="4" fontId="5" fillId="0" borderId="2" xfId="1" applyNumberFormat="1" applyFont="1" applyBorder="1" applyAlignment="1" applyProtection="1">
      <alignment horizontal="right"/>
    </xf>
    <xf numFmtId="2" fontId="5" fillId="0" borderId="2" xfId="1" applyNumberFormat="1" applyFont="1" applyFill="1" applyBorder="1" applyAlignment="1" applyProtection="1">
      <alignment horizontal="right"/>
    </xf>
    <xf numFmtId="2" fontId="5" fillId="6" borderId="2" xfId="1" applyNumberFormat="1" applyFont="1" applyFill="1" applyBorder="1" applyAlignment="1" applyProtection="1">
      <alignment horizontal="right"/>
    </xf>
    <xf numFmtId="0" fontId="8" fillId="3" borderId="12" xfId="1" applyFont="1" applyFill="1" applyBorder="1"/>
    <xf numFmtId="0" fontId="8" fillId="3" borderId="13" xfId="1" applyFont="1" applyFill="1" applyBorder="1"/>
    <xf numFmtId="0" fontId="5" fillId="2" borderId="0" xfId="1" applyFont="1" applyFill="1" applyAlignment="1" applyProtection="1">
      <alignment vertical="center" wrapText="1"/>
      <protection locked="0"/>
    </xf>
    <xf numFmtId="0" fontId="1" fillId="2" borderId="0" xfId="1" applyFill="1" applyAlignment="1" applyProtection="1">
      <alignment vertical="center" wrapText="1"/>
      <protection locked="0"/>
    </xf>
    <xf numFmtId="0" fontId="8" fillId="3" borderId="6" xfId="1" applyFont="1" applyFill="1" applyBorder="1" applyAlignment="1" applyProtection="1">
      <alignment horizontal="left"/>
    </xf>
    <xf numFmtId="0" fontId="8" fillId="3" borderId="7" xfId="1" applyFont="1" applyFill="1" applyBorder="1" applyAlignment="1" applyProtection="1">
      <alignment horizontal="left"/>
    </xf>
    <xf numFmtId="0" fontId="8" fillId="3" borderId="8" xfId="1" applyFont="1" applyFill="1" applyBorder="1" applyAlignment="1" applyProtection="1">
      <alignment horizontal="left"/>
    </xf>
    <xf numFmtId="2" fontId="5" fillId="0" borderId="9" xfId="1" applyNumberFormat="1" applyFont="1" applyFill="1" applyBorder="1" applyAlignment="1" applyProtection="1">
      <alignment horizontal="center"/>
    </xf>
    <xf numFmtId="2" fontId="5" fillId="0" borderId="10" xfId="1" applyNumberFormat="1" applyFont="1" applyFill="1" applyBorder="1" applyAlignment="1" applyProtection="1">
      <alignment horizontal="center"/>
    </xf>
  </cellXfs>
  <cellStyles count="2">
    <cellStyle name="Normal" xfId="0" builtinId="0"/>
    <cellStyle name="Normal_2008 CMAQ Example Calculation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35</xdr:row>
          <xdr:rowOff>19050</xdr:rowOff>
        </xdr:from>
        <xdr:to>
          <xdr:col>2</xdr:col>
          <xdr:colOff>381000</xdr:colOff>
          <xdr:row>37</xdr:row>
          <xdr:rowOff>123825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</xdr:col>
      <xdr:colOff>123825</xdr:colOff>
      <xdr:row>17</xdr:row>
      <xdr:rowOff>57150</xdr:rowOff>
    </xdr:from>
    <xdr:to>
      <xdr:col>9</xdr:col>
      <xdr:colOff>485775</xdr:colOff>
      <xdr:row>17</xdr:row>
      <xdr:rowOff>57150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476750" y="2857500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38099</xdr:colOff>
      <xdr:row>31</xdr:row>
      <xdr:rowOff>66675</xdr:rowOff>
    </xdr:from>
    <xdr:to>
      <xdr:col>9</xdr:col>
      <xdr:colOff>485774</xdr:colOff>
      <xdr:row>31</xdr:row>
      <xdr:rowOff>66675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 flipH="1">
          <a:off x="3886199" y="5238750"/>
          <a:ext cx="1457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35</xdr:row>
          <xdr:rowOff>19050</xdr:rowOff>
        </xdr:from>
        <xdr:to>
          <xdr:col>2</xdr:col>
          <xdr:colOff>381000</xdr:colOff>
          <xdr:row>37</xdr:row>
          <xdr:rowOff>123825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</xdr:col>
      <xdr:colOff>123825</xdr:colOff>
      <xdr:row>17</xdr:row>
      <xdr:rowOff>57150</xdr:rowOff>
    </xdr:from>
    <xdr:to>
      <xdr:col>9</xdr:col>
      <xdr:colOff>485775</xdr:colOff>
      <xdr:row>17</xdr:row>
      <xdr:rowOff>57150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476750" y="2857500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38099</xdr:colOff>
      <xdr:row>31</xdr:row>
      <xdr:rowOff>66675</xdr:rowOff>
    </xdr:from>
    <xdr:to>
      <xdr:col>9</xdr:col>
      <xdr:colOff>485774</xdr:colOff>
      <xdr:row>31</xdr:row>
      <xdr:rowOff>66675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 flipH="1">
          <a:off x="3886199" y="5238750"/>
          <a:ext cx="1457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35</xdr:row>
          <xdr:rowOff>19050</xdr:rowOff>
        </xdr:from>
        <xdr:to>
          <xdr:col>2</xdr:col>
          <xdr:colOff>381000</xdr:colOff>
          <xdr:row>37</xdr:row>
          <xdr:rowOff>123825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</xdr:col>
      <xdr:colOff>123825</xdr:colOff>
      <xdr:row>17</xdr:row>
      <xdr:rowOff>57150</xdr:rowOff>
    </xdr:from>
    <xdr:to>
      <xdr:col>9</xdr:col>
      <xdr:colOff>485775</xdr:colOff>
      <xdr:row>17</xdr:row>
      <xdr:rowOff>57150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476750" y="2857500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38099</xdr:colOff>
      <xdr:row>31</xdr:row>
      <xdr:rowOff>66675</xdr:rowOff>
    </xdr:from>
    <xdr:to>
      <xdr:col>9</xdr:col>
      <xdr:colOff>485774</xdr:colOff>
      <xdr:row>31</xdr:row>
      <xdr:rowOff>66675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 flipH="1">
          <a:off x="3886199" y="5238750"/>
          <a:ext cx="1457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zoomScaleNormal="100" workbookViewId="0"/>
  </sheetViews>
  <sheetFormatPr defaultColWidth="8" defaultRowHeight="12.75" x14ac:dyDescent="0.2"/>
  <cols>
    <col min="1" max="4" width="7.5703125" style="2" customWidth="1"/>
    <col min="5" max="5" width="8" style="2" customWidth="1"/>
    <col min="6" max="6" width="7.5703125" style="2" customWidth="1"/>
    <col min="7" max="7" width="11.85546875" style="2" customWidth="1"/>
    <col min="8" max="12" width="7.5703125" style="2" customWidth="1"/>
    <col min="13" max="16" width="8" style="2"/>
    <col min="17" max="17" width="0" style="2" hidden="1" customWidth="1"/>
    <col min="18" max="16384" width="8" style="2"/>
  </cols>
  <sheetData>
    <row r="1" spans="1:13" s="1" customFormat="1" ht="15.75" x14ac:dyDescent="0.25">
      <c r="A1" s="24" t="s">
        <v>36</v>
      </c>
      <c r="B1" s="25"/>
      <c r="C1" s="25"/>
      <c r="D1" s="25"/>
      <c r="E1" s="25"/>
      <c r="F1" s="25"/>
      <c r="G1" s="25"/>
      <c r="H1" s="25"/>
      <c r="I1" s="20"/>
      <c r="J1" s="20"/>
      <c r="K1" s="20"/>
      <c r="L1" s="20"/>
      <c r="M1" s="21" t="s">
        <v>0</v>
      </c>
    </row>
    <row r="2" spans="1:13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">
      <c r="A3" s="7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">
      <c r="A4" s="38" t="s">
        <v>37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x14ac:dyDescent="0.2">
      <c r="A8" s="7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">
      <c r="A9" s="6"/>
      <c r="B9" s="6" t="s">
        <v>3</v>
      </c>
      <c r="C9" s="6"/>
      <c r="D9" s="6"/>
      <c r="E9" s="6"/>
      <c r="F9" s="6"/>
      <c r="G9" s="22">
        <v>0</v>
      </c>
      <c r="H9" s="6"/>
      <c r="I9" s="8"/>
      <c r="J9" s="6"/>
      <c r="K9" s="6"/>
      <c r="L9" s="8"/>
      <c r="M9" s="6"/>
    </row>
    <row r="10" spans="1:13" x14ac:dyDescent="0.2">
      <c r="A10" s="6"/>
      <c r="B10" s="6" t="s">
        <v>4</v>
      </c>
      <c r="C10" s="6"/>
      <c r="D10" s="6"/>
      <c r="E10" s="6"/>
      <c r="F10" s="6"/>
      <c r="G10" s="22">
        <v>0</v>
      </c>
      <c r="H10" s="6"/>
      <c r="I10" s="8"/>
      <c r="J10" s="6"/>
      <c r="K10" s="6"/>
      <c r="L10" s="8"/>
      <c r="M10" s="6"/>
    </row>
    <row r="11" spans="1:13" x14ac:dyDescent="0.2">
      <c r="A11" s="6"/>
      <c r="B11" s="6" t="s">
        <v>5</v>
      </c>
      <c r="C11" s="6"/>
      <c r="D11" s="6"/>
      <c r="E11" s="6"/>
      <c r="F11" s="6"/>
      <c r="G11" s="6">
        <v>20</v>
      </c>
      <c r="H11" s="6" t="s">
        <v>6</v>
      </c>
      <c r="I11" s="6"/>
      <c r="J11" s="6"/>
      <c r="K11" s="6"/>
      <c r="L11" s="6"/>
      <c r="M11" s="6"/>
    </row>
    <row r="12" spans="1:13" x14ac:dyDescent="0.2">
      <c r="A12" s="6"/>
      <c r="B12" s="6" t="s">
        <v>7</v>
      </c>
      <c r="C12" s="6"/>
      <c r="D12" s="6"/>
      <c r="E12" s="6"/>
      <c r="F12" s="6"/>
      <c r="G12" s="6">
        <v>365</v>
      </c>
      <c r="H12" s="6" t="s">
        <v>8</v>
      </c>
      <c r="I12" s="6"/>
      <c r="J12" s="6"/>
      <c r="K12" s="6"/>
      <c r="L12" s="6"/>
      <c r="M12" s="6"/>
    </row>
    <row r="13" spans="1:13" x14ac:dyDescent="0.2">
      <c r="A13" s="6"/>
      <c r="B13" s="6" t="s">
        <v>9</v>
      </c>
      <c r="C13" s="6"/>
      <c r="D13" s="6"/>
      <c r="E13" s="6"/>
      <c r="F13" s="6"/>
      <c r="G13" s="23">
        <v>0</v>
      </c>
      <c r="H13" s="6" t="s">
        <v>10</v>
      </c>
      <c r="I13" s="9" t="s">
        <v>11</v>
      </c>
      <c r="J13" s="6"/>
      <c r="K13" s="6"/>
      <c r="L13" s="6"/>
      <c r="M13" s="6"/>
    </row>
    <row r="14" spans="1:13" x14ac:dyDescent="0.2">
      <c r="A14" s="6"/>
      <c r="B14" s="6" t="s">
        <v>12</v>
      </c>
      <c r="C14" s="6"/>
      <c r="D14" s="6"/>
      <c r="E14" s="6"/>
      <c r="F14" s="6"/>
      <c r="G14" s="23">
        <v>0</v>
      </c>
      <c r="H14" s="6" t="s">
        <v>13</v>
      </c>
      <c r="I14" s="8"/>
      <c r="J14" s="6"/>
      <c r="K14" s="6"/>
      <c r="L14" s="6"/>
      <c r="M14" s="6"/>
    </row>
    <row r="15" spans="1:13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">
      <c r="A16" s="7" t="s">
        <v>35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9" ht="13.5" thickBot="1" x14ac:dyDescent="0.25">
      <c r="A17" s="6"/>
      <c r="B17" s="6"/>
      <c r="C17" s="6"/>
      <c r="D17" s="10" t="s">
        <v>14</v>
      </c>
      <c r="E17" s="6"/>
      <c r="F17" s="6"/>
      <c r="G17" s="6"/>
      <c r="H17" s="10" t="s">
        <v>15</v>
      </c>
      <c r="I17" s="6"/>
      <c r="J17" s="6"/>
      <c r="K17" s="6"/>
      <c r="L17" s="6"/>
      <c r="M17" s="6"/>
    </row>
    <row r="18" spans="1:19" ht="13.5" thickBot="1" x14ac:dyDescent="0.25">
      <c r="A18" s="6"/>
      <c r="B18" s="6" t="s">
        <v>16</v>
      </c>
      <c r="C18" s="6"/>
      <c r="D18" s="29">
        <v>907.18</v>
      </c>
      <c r="E18" s="6"/>
      <c r="F18" s="6"/>
      <c r="G18" s="6"/>
      <c r="H18" s="31">
        <v>1.58</v>
      </c>
      <c r="I18" s="6"/>
      <c r="J18" s="6"/>
      <c r="K18" s="11" t="s">
        <v>17</v>
      </c>
      <c r="L18" s="12"/>
      <c r="M18" s="13"/>
    </row>
    <row r="19" spans="1:19" ht="13.5" thickBo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14" t="s">
        <v>18</v>
      </c>
      <c r="L19" s="15"/>
      <c r="M19" s="16"/>
    </row>
    <row r="20" spans="1:19" ht="13.5" thickBot="1" x14ac:dyDescent="0.25">
      <c r="A20" s="6"/>
      <c r="B20" s="6" t="s">
        <v>29</v>
      </c>
      <c r="C20" s="6"/>
      <c r="D20" s="29">
        <f>D18/Q20</f>
        <v>839.98148148148141</v>
      </c>
      <c r="E20" s="6"/>
      <c r="F20" s="6"/>
      <c r="G20" s="6"/>
      <c r="H20" s="32">
        <f>H18/Q20</f>
        <v>1.462962962962963</v>
      </c>
      <c r="I20" s="6"/>
      <c r="J20" s="6"/>
      <c r="K20" s="17"/>
      <c r="L20" s="17"/>
      <c r="M20" s="17"/>
      <c r="Q20" s="5">
        <v>1.08</v>
      </c>
    </row>
    <row r="21" spans="1:19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17"/>
      <c r="L21" s="17"/>
      <c r="M21" s="17"/>
    </row>
    <row r="22" spans="1:19" ht="13.5" thickBot="1" x14ac:dyDescent="0.25">
      <c r="A22" s="7" t="s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9" ht="13.5" thickBot="1" x14ac:dyDescent="0.25">
      <c r="A23" s="6"/>
      <c r="B23" s="6" t="s">
        <v>20</v>
      </c>
      <c r="C23" s="18"/>
      <c r="D23" s="6"/>
      <c r="E23" s="6"/>
      <c r="F23" s="18" t="s">
        <v>21</v>
      </c>
      <c r="G23" s="33">
        <f>(H18*0.5)*G13*G14*0.91*0.001</f>
        <v>0</v>
      </c>
      <c r="H23" s="6"/>
      <c r="I23" s="6"/>
      <c r="J23" s="6"/>
      <c r="K23" s="6"/>
      <c r="L23" s="6"/>
      <c r="M23" s="6"/>
    </row>
    <row r="24" spans="1:19" ht="13.5" thickBot="1" x14ac:dyDescent="0.25">
      <c r="A24" s="6"/>
      <c r="B24" s="6" t="s">
        <v>22</v>
      </c>
      <c r="C24" s="6"/>
      <c r="D24" s="6"/>
      <c r="E24" s="6"/>
      <c r="F24" s="18" t="s">
        <v>21</v>
      </c>
      <c r="G24" s="34">
        <f>G23*365*2.2</f>
        <v>0</v>
      </c>
      <c r="H24" s="6"/>
      <c r="I24" s="6"/>
      <c r="J24" s="6"/>
      <c r="K24" s="6"/>
      <c r="L24" s="6"/>
      <c r="M24" s="6"/>
    </row>
    <row r="25" spans="1:19" x14ac:dyDescent="0.2">
      <c r="A25" s="6"/>
      <c r="B25" s="6"/>
      <c r="C25" s="6"/>
      <c r="D25" s="6"/>
      <c r="E25" s="6"/>
      <c r="F25" s="18"/>
      <c r="G25" s="19"/>
      <c r="H25" s="6"/>
      <c r="I25" s="6"/>
      <c r="J25" s="6"/>
      <c r="K25" s="6"/>
      <c r="L25" s="6"/>
      <c r="M25" s="6"/>
    </row>
    <row r="26" spans="1:19" ht="13.5" thickBot="1" x14ac:dyDescent="0.25">
      <c r="A26" s="7" t="s">
        <v>31</v>
      </c>
      <c r="B26" s="6"/>
      <c r="C26" s="6"/>
      <c r="D26" s="6"/>
      <c r="E26" s="6"/>
      <c r="F26" s="18"/>
      <c r="G26" s="19"/>
      <c r="H26" s="6"/>
      <c r="I26" s="6"/>
      <c r="J26" s="6"/>
      <c r="K26" s="6"/>
      <c r="L26" s="6"/>
      <c r="M26" s="6"/>
    </row>
    <row r="27" spans="1:19" ht="13.5" thickBot="1" x14ac:dyDescent="0.25">
      <c r="A27" s="6"/>
      <c r="B27" s="6" t="s">
        <v>30</v>
      </c>
      <c r="C27" s="18"/>
      <c r="D27" s="6"/>
      <c r="E27" s="6"/>
      <c r="F27" s="18" t="s">
        <v>21</v>
      </c>
      <c r="G27" s="33">
        <f>(H20*0.5)*G13*G14*0.91*0.001</f>
        <v>0</v>
      </c>
      <c r="H27" s="6"/>
      <c r="I27" s="6"/>
      <c r="J27" s="6"/>
      <c r="K27" s="6"/>
      <c r="L27" s="6"/>
      <c r="M27" s="6"/>
    </row>
    <row r="28" spans="1:19" ht="13.5" thickBot="1" x14ac:dyDescent="0.25">
      <c r="A28" s="6"/>
      <c r="B28" s="6" t="s">
        <v>22</v>
      </c>
      <c r="C28" s="6"/>
      <c r="D28" s="6"/>
      <c r="E28" s="6"/>
      <c r="F28" s="18" t="s">
        <v>21</v>
      </c>
      <c r="G28" s="34">
        <f>G27*365*2.2</f>
        <v>0</v>
      </c>
      <c r="H28" s="6"/>
      <c r="I28" s="6"/>
      <c r="J28" s="6"/>
      <c r="K28" s="6"/>
      <c r="L28" s="6"/>
      <c r="M28" s="6"/>
    </row>
    <row r="29" spans="1:19" x14ac:dyDescent="0.2">
      <c r="A29" s="6"/>
      <c r="B29" s="6"/>
      <c r="C29" s="6"/>
      <c r="D29" s="6"/>
      <c r="E29" s="6"/>
      <c r="F29" s="18"/>
      <c r="G29" s="19"/>
      <c r="H29" s="6"/>
      <c r="I29" s="6"/>
      <c r="J29" s="6"/>
      <c r="K29" s="6"/>
      <c r="L29" s="6"/>
      <c r="M29" s="6"/>
    </row>
    <row r="30" spans="1:19" ht="13.5" thickBot="1" x14ac:dyDescent="0.25">
      <c r="A30" s="7" t="s">
        <v>33</v>
      </c>
      <c r="B30" s="6"/>
      <c r="C30" s="6"/>
      <c r="D30" s="6"/>
      <c r="E30" s="6"/>
      <c r="F30" s="18"/>
      <c r="G30" s="19"/>
      <c r="H30" s="6"/>
      <c r="I30" s="6"/>
      <c r="J30" s="6"/>
      <c r="K30" s="6"/>
      <c r="L30" s="6"/>
      <c r="M30" s="6"/>
    </row>
    <row r="31" spans="1:19" ht="13.5" thickBot="1" x14ac:dyDescent="0.25">
      <c r="A31" s="6"/>
      <c r="B31" s="6" t="s">
        <v>34</v>
      </c>
      <c r="C31" s="18"/>
      <c r="D31" s="6"/>
      <c r="E31" s="6"/>
      <c r="F31" s="18" t="s">
        <v>21</v>
      </c>
      <c r="G31" s="33">
        <f>G27+G23</f>
        <v>0</v>
      </c>
      <c r="H31" s="6"/>
      <c r="I31" s="6"/>
      <c r="J31" s="6"/>
      <c r="K31" s="6"/>
      <c r="L31" s="6"/>
      <c r="M31" s="6"/>
    </row>
    <row r="32" spans="1:19" ht="13.5" thickBot="1" x14ac:dyDescent="0.25">
      <c r="A32" s="6"/>
      <c r="B32" s="6" t="s">
        <v>22</v>
      </c>
      <c r="C32" s="6"/>
      <c r="D32" s="6"/>
      <c r="E32" s="6"/>
      <c r="F32" s="18" t="s">
        <v>21</v>
      </c>
      <c r="G32" s="35">
        <f>G31*365*2.2</f>
        <v>0</v>
      </c>
      <c r="H32" s="6"/>
      <c r="I32" s="6"/>
      <c r="J32" s="6"/>
      <c r="K32" s="11" t="s">
        <v>42</v>
      </c>
      <c r="L32" s="12"/>
      <c r="M32" s="13"/>
      <c r="N32" s="4"/>
      <c r="O32" s="4"/>
      <c r="P32" s="4"/>
      <c r="Q32" s="4"/>
      <c r="R32" s="4"/>
      <c r="S32" s="4"/>
    </row>
    <row r="33" spans="1:13" x14ac:dyDescent="0.2">
      <c r="A33" s="6"/>
      <c r="B33" s="6"/>
      <c r="C33" s="6"/>
      <c r="D33" s="6"/>
      <c r="E33" s="6"/>
      <c r="F33" s="18"/>
      <c r="G33" s="19"/>
      <c r="H33" s="6"/>
      <c r="I33" s="6"/>
      <c r="J33" s="6"/>
      <c r="K33" s="36" t="s">
        <v>41</v>
      </c>
      <c r="L33" s="17"/>
      <c r="M33" s="28"/>
    </row>
    <row r="34" spans="1:13" x14ac:dyDescent="0.2">
      <c r="A34" s="6"/>
      <c r="B34" s="6"/>
      <c r="C34" s="6"/>
      <c r="D34" s="6"/>
      <c r="E34" s="6"/>
      <c r="F34" s="6"/>
      <c r="G34" s="18"/>
      <c r="H34" s="6"/>
      <c r="I34" s="6"/>
      <c r="J34" s="6"/>
      <c r="K34" s="27" t="s">
        <v>40</v>
      </c>
      <c r="L34" s="5"/>
      <c r="M34" s="37"/>
    </row>
    <row r="35" spans="1:13" ht="13.5" thickBot="1" x14ac:dyDescent="0.25">
      <c r="A35" s="7" t="s">
        <v>23</v>
      </c>
      <c r="B35" s="6"/>
      <c r="C35" s="6"/>
      <c r="D35" s="6"/>
      <c r="E35" s="6"/>
      <c r="F35" s="6"/>
      <c r="G35" s="6"/>
      <c r="H35" s="6"/>
      <c r="I35" s="6"/>
      <c r="J35" s="6"/>
      <c r="K35" s="40" t="s">
        <v>39</v>
      </c>
      <c r="L35" s="41"/>
      <c r="M35" s="42"/>
    </row>
    <row r="36" spans="1:13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">
      <c r="A37" s="6"/>
      <c r="B37" s="6"/>
      <c r="C37" s="6"/>
      <c r="D37" s="6" t="s">
        <v>24</v>
      </c>
      <c r="E37" s="6"/>
      <c r="F37" s="6"/>
      <c r="G37" s="6"/>
      <c r="H37" s="6"/>
      <c r="I37" s="6"/>
      <c r="J37" s="6"/>
      <c r="K37" s="6"/>
      <c r="L37" s="6"/>
      <c r="M37" s="6"/>
    </row>
    <row r="38" spans="1:13" ht="13.5" thickBo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13.5" thickBot="1" x14ac:dyDescent="0.25">
      <c r="A39" s="6"/>
      <c r="B39" s="6" t="s">
        <v>25</v>
      </c>
      <c r="C39" s="6"/>
      <c r="D39" s="6"/>
      <c r="E39" s="6"/>
      <c r="F39" s="29">
        <v>7.0000000000000007E-2</v>
      </c>
      <c r="G39" s="6"/>
      <c r="H39" s="6"/>
      <c r="I39" s="6"/>
      <c r="J39" s="6"/>
      <c r="K39" s="6"/>
      <c r="L39" s="6"/>
      <c r="M39" s="6"/>
    </row>
    <row r="40" spans="1:13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">
      <c r="A41" s="7" t="s">
        <v>26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13.5" thickBot="1" x14ac:dyDescent="0.25">
      <c r="A42" s="6"/>
      <c r="B42" s="18" t="s">
        <v>21</v>
      </c>
      <c r="C42" s="6" t="s">
        <v>32</v>
      </c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13.5" thickBot="1" x14ac:dyDescent="0.25">
      <c r="A43" s="6"/>
      <c r="B43" s="18" t="s">
        <v>21</v>
      </c>
      <c r="C43" s="30" t="e">
        <f>(F39*G10)/(G32)</f>
        <v>#DIV/0!</v>
      </c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13.5" thickBot="1" x14ac:dyDescent="0.25">
      <c r="A44" s="6"/>
      <c r="B44" s="6" t="s">
        <v>27</v>
      </c>
      <c r="C44" s="6"/>
      <c r="D44" s="6"/>
      <c r="E44" s="6"/>
      <c r="F44" s="18"/>
      <c r="G44" s="6"/>
      <c r="H44" s="6"/>
      <c r="I44" s="6"/>
      <c r="J44" s="6"/>
      <c r="K44" s="6"/>
      <c r="L44" s="6"/>
      <c r="M44" s="6"/>
    </row>
    <row r="45" spans="1:13" ht="13.5" thickBot="1" x14ac:dyDescent="0.25">
      <c r="A45" s="6"/>
      <c r="B45" s="10" t="s">
        <v>28</v>
      </c>
      <c r="C45" s="6"/>
      <c r="D45" s="6"/>
      <c r="E45" s="6"/>
      <c r="F45" s="18" t="s">
        <v>21</v>
      </c>
      <c r="G45" s="43" t="e">
        <f>C43</f>
        <v>#DIV/0!</v>
      </c>
      <c r="H45" s="44"/>
      <c r="I45" s="7"/>
      <c r="J45" s="6"/>
      <c r="K45" s="6"/>
      <c r="L45" s="6"/>
      <c r="M45" s="6"/>
    </row>
    <row r="46" spans="1:13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9" spans="1:14" x14ac:dyDescent="0.2">
      <c r="A49" s="26" t="s">
        <v>38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4"/>
    </row>
  </sheetData>
  <sheetProtection sheet="1" objects="1" scenarios="1" selectLockedCells="1"/>
  <mergeCells count="3">
    <mergeCell ref="A4:M7"/>
    <mergeCell ref="K35:M35"/>
    <mergeCell ref="G45:H45"/>
  </mergeCells>
  <pageMargins left="0.5" right="0.25" top="0.75" bottom="0.5" header="0.5" footer="0.25"/>
  <pageSetup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5121" r:id="rId4">
          <objectPr defaultSize="0" r:id="rId5">
            <anchor moveWithCells="1">
              <from>
                <xdr:col>1</xdr:col>
                <xdr:colOff>142875</xdr:colOff>
                <xdr:row>35</xdr:row>
                <xdr:rowOff>19050</xdr:rowOff>
              </from>
              <to>
                <xdr:col>2</xdr:col>
                <xdr:colOff>381000</xdr:colOff>
                <xdr:row>37</xdr:row>
                <xdr:rowOff>123825</xdr:rowOff>
              </to>
            </anchor>
          </objectPr>
        </oleObject>
      </mc:Choice>
      <mc:Fallback>
        <oleObject progId="Equation.3"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zoomScaleNormal="100" workbookViewId="0"/>
  </sheetViews>
  <sheetFormatPr defaultColWidth="8" defaultRowHeight="12.75" x14ac:dyDescent="0.2"/>
  <cols>
    <col min="1" max="4" width="7.5703125" style="2" customWidth="1"/>
    <col min="5" max="5" width="8" style="2" customWidth="1"/>
    <col min="6" max="6" width="7.5703125" style="2" customWidth="1"/>
    <col min="7" max="7" width="11.85546875" style="2" customWidth="1"/>
    <col min="8" max="12" width="7.5703125" style="2" customWidth="1"/>
    <col min="13" max="16" width="8" style="2"/>
    <col min="17" max="17" width="0" style="2" hidden="1" customWidth="1"/>
    <col min="18" max="16384" width="8" style="2"/>
  </cols>
  <sheetData>
    <row r="1" spans="1:13" s="1" customFormat="1" ht="15.75" x14ac:dyDescent="0.25">
      <c r="A1" s="24" t="s">
        <v>36</v>
      </c>
      <c r="B1" s="25"/>
      <c r="C1" s="25"/>
      <c r="D1" s="25"/>
      <c r="E1" s="25"/>
      <c r="F1" s="25"/>
      <c r="G1" s="25"/>
      <c r="H1" s="25"/>
      <c r="I1" s="20"/>
      <c r="J1" s="20"/>
      <c r="K1" s="20"/>
      <c r="L1" s="20"/>
      <c r="M1" s="21" t="s">
        <v>0</v>
      </c>
    </row>
    <row r="2" spans="1:13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">
      <c r="A3" s="7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">
      <c r="A4" s="38" t="s">
        <v>37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x14ac:dyDescent="0.2">
      <c r="A8" s="7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">
      <c r="A9" s="6"/>
      <c r="B9" s="6" t="s">
        <v>3</v>
      </c>
      <c r="C9" s="6"/>
      <c r="D9" s="6"/>
      <c r="E9" s="6"/>
      <c r="F9" s="6"/>
      <c r="G9" s="22">
        <v>0</v>
      </c>
      <c r="H9" s="6"/>
      <c r="I9" s="8"/>
      <c r="J9" s="6"/>
      <c r="K9" s="6"/>
      <c r="L9" s="8"/>
      <c r="M9" s="6"/>
    </row>
    <row r="10" spans="1:13" x14ac:dyDescent="0.2">
      <c r="A10" s="6"/>
      <c r="B10" s="6" t="s">
        <v>4</v>
      </c>
      <c r="C10" s="6"/>
      <c r="D10" s="6"/>
      <c r="E10" s="6"/>
      <c r="F10" s="6"/>
      <c r="G10" s="22">
        <v>0</v>
      </c>
      <c r="H10" s="6"/>
      <c r="I10" s="8"/>
      <c r="J10" s="6"/>
      <c r="K10" s="6"/>
      <c r="L10" s="8"/>
      <c r="M10" s="6"/>
    </row>
    <row r="11" spans="1:13" x14ac:dyDescent="0.2">
      <c r="A11" s="6"/>
      <c r="B11" s="6" t="s">
        <v>5</v>
      </c>
      <c r="C11" s="6"/>
      <c r="D11" s="6"/>
      <c r="E11" s="6"/>
      <c r="F11" s="6"/>
      <c r="G11" s="6">
        <v>20</v>
      </c>
      <c r="H11" s="6" t="s">
        <v>6</v>
      </c>
      <c r="I11" s="6"/>
      <c r="J11" s="6"/>
      <c r="K11" s="6"/>
      <c r="L11" s="6"/>
      <c r="M11" s="6"/>
    </row>
    <row r="12" spans="1:13" x14ac:dyDescent="0.2">
      <c r="A12" s="6"/>
      <c r="B12" s="6" t="s">
        <v>7</v>
      </c>
      <c r="C12" s="6"/>
      <c r="D12" s="6"/>
      <c r="E12" s="6"/>
      <c r="F12" s="6"/>
      <c r="G12" s="6">
        <v>365</v>
      </c>
      <c r="H12" s="6" t="s">
        <v>8</v>
      </c>
      <c r="I12" s="6"/>
      <c r="J12" s="6"/>
      <c r="K12" s="6"/>
      <c r="L12" s="6"/>
      <c r="M12" s="6"/>
    </row>
    <row r="13" spans="1:13" x14ac:dyDescent="0.2">
      <c r="A13" s="6"/>
      <c r="B13" s="6" t="s">
        <v>9</v>
      </c>
      <c r="C13" s="6"/>
      <c r="D13" s="6"/>
      <c r="E13" s="6"/>
      <c r="F13" s="6"/>
      <c r="G13" s="23">
        <v>0</v>
      </c>
      <c r="H13" s="6" t="s">
        <v>10</v>
      </c>
      <c r="I13" s="9" t="s">
        <v>11</v>
      </c>
      <c r="J13" s="6"/>
      <c r="K13" s="6"/>
      <c r="L13" s="6"/>
      <c r="M13" s="6"/>
    </row>
    <row r="14" spans="1:13" x14ac:dyDescent="0.2">
      <c r="A14" s="6"/>
      <c r="B14" s="6" t="s">
        <v>12</v>
      </c>
      <c r="C14" s="6"/>
      <c r="D14" s="6"/>
      <c r="E14" s="6"/>
      <c r="F14" s="6"/>
      <c r="G14" s="23">
        <v>0</v>
      </c>
      <c r="H14" s="6" t="s">
        <v>13</v>
      </c>
      <c r="I14" s="8"/>
      <c r="J14" s="6"/>
      <c r="K14" s="6"/>
      <c r="L14" s="6"/>
      <c r="M14" s="6"/>
    </row>
    <row r="15" spans="1:13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">
      <c r="A16" s="7" t="s">
        <v>35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9" ht="13.5" thickBot="1" x14ac:dyDescent="0.25">
      <c r="A17" s="6"/>
      <c r="B17" s="6"/>
      <c r="C17" s="6"/>
      <c r="D17" s="10" t="s">
        <v>14</v>
      </c>
      <c r="E17" s="6"/>
      <c r="F17" s="6"/>
      <c r="G17" s="6"/>
      <c r="H17" s="10" t="s">
        <v>15</v>
      </c>
      <c r="I17" s="6"/>
      <c r="J17" s="6"/>
      <c r="K17" s="6"/>
      <c r="L17" s="6"/>
      <c r="M17" s="6"/>
    </row>
    <row r="18" spans="1:19" ht="13.5" thickBot="1" x14ac:dyDescent="0.25">
      <c r="A18" s="6"/>
      <c r="B18" s="6" t="s">
        <v>16</v>
      </c>
      <c r="C18" s="6"/>
      <c r="D18" s="29">
        <v>907.18</v>
      </c>
      <c r="E18" s="6"/>
      <c r="F18" s="6"/>
      <c r="G18" s="6"/>
      <c r="H18" s="31">
        <v>1.58</v>
      </c>
      <c r="I18" s="6"/>
      <c r="J18" s="6"/>
      <c r="K18" s="11" t="s">
        <v>17</v>
      </c>
      <c r="L18" s="12"/>
      <c r="M18" s="13"/>
    </row>
    <row r="19" spans="1:19" ht="13.5" thickBo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14" t="s">
        <v>18</v>
      </c>
      <c r="L19" s="15"/>
      <c r="M19" s="16"/>
    </row>
    <row r="20" spans="1:19" ht="13.5" thickBot="1" x14ac:dyDescent="0.25">
      <c r="A20" s="6"/>
      <c r="B20" s="6" t="s">
        <v>29</v>
      </c>
      <c r="C20" s="6"/>
      <c r="D20" s="29">
        <f>D18/Q20</f>
        <v>839.98148148148141</v>
      </c>
      <c r="E20" s="6"/>
      <c r="F20" s="6"/>
      <c r="G20" s="6"/>
      <c r="H20" s="32">
        <f>H18/Q20</f>
        <v>1.462962962962963</v>
      </c>
      <c r="I20" s="6"/>
      <c r="J20" s="6"/>
      <c r="K20" s="17"/>
      <c r="L20" s="17"/>
      <c r="M20" s="17"/>
      <c r="Q20" s="5">
        <v>1.08</v>
      </c>
    </row>
    <row r="21" spans="1:19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17"/>
      <c r="L21" s="17"/>
      <c r="M21" s="17"/>
    </row>
    <row r="22" spans="1:19" ht="13.5" thickBot="1" x14ac:dyDescent="0.25">
      <c r="A22" s="7" t="s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9" ht="13.5" thickBot="1" x14ac:dyDescent="0.25">
      <c r="A23" s="6"/>
      <c r="B23" s="6" t="s">
        <v>20</v>
      </c>
      <c r="C23" s="18"/>
      <c r="D23" s="6"/>
      <c r="E23" s="6"/>
      <c r="F23" s="18" t="s">
        <v>21</v>
      </c>
      <c r="G23" s="33">
        <f>(D18-H18)*G13*G14*0.91*0.001</f>
        <v>0</v>
      </c>
      <c r="H23" s="6"/>
      <c r="I23" s="6"/>
      <c r="J23" s="6"/>
      <c r="K23" s="6"/>
      <c r="L23" s="6"/>
      <c r="M23" s="6"/>
    </row>
    <row r="24" spans="1:19" ht="13.5" thickBot="1" x14ac:dyDescent="0.25">
      <c r="A24" s="6"/>
      <c r="B24" s="6" t="s">
        <v>22</v>
      </c>
      <c r="C24" s="6"/>
      <c r="D24" s="6"/>
      <c r="E24" s="6"/>
      <c r="F24" s="18" t="s">
        <v>21</v>
      </c>
      <c r="G24" s="34">
        <f>G23*365*2.2</f>
        <v>0</v>
      </c>
      <c r="H24" s="6"/>
      <c r="I24" s="6"/>
      <c r="J24" s="6"/>
      <c r="K24" s="6"/>
      <c r="L24" s="6"/>
      <c r="M24" s="6"/>
    </row>
    <row r="25" spans="1:19" x14ac:dyDescent="0.2">
      <c r="A25" s="6"/>
      <c r="B25" s="6"/>
      <c r="C25" s="6"/>
      <c r="D25" s="6"/>
      <c r="E25" s="6"/>
      <c r="F25" s="18"/>
      <c r="G25" s="19"/>
      <c r="H25" s="6"/>
      <c r="I25" s="6"/>
      <c r="J25" s="6"/>
      <c r="K25" s="6"/>
      <c r="L25" s="6"/>
      <c r="M25" s="6"/>
    </row>
    <row r="26" spans="1:19" ht="13.5" thickBot="1" x14ac:dyDescent="0.25">
      <c r="A26" s="7" t="s">
        <v>31</v>
      </c>
      <c r="B26" s="6"/>
      <c r="C26" s="6"/>
      <c r="D26" s="6"/>
      <c r="E26" s="6"/>
      <c r="F26" s="18"/>
      <c r="G26" s="19"/>
      <c r="H26" s="6"/>
      <c r="I26" s="6"/>
      <c r="J26" s="6"/>
      <c r="K26" s="6"/>
      <c r="L26" s="6"/>
      <c r="M26" s="6"/>
    </row>
    <row r="27" spans="1:19" ht="13.5" thickBot="1" x14ac:dyDescent="0.25">
      <c r="A27" s="6"/>
      <c r="B27" s="6" t="s">
        <v>30</v>
      </c>
      <c r="C27" s="18"/>
      <c r="D27" s="6"/>
      <c r="E27" s="6"/>
      <c r="F27" s="18" t="s">
        <v>21</v>
      </c>
      <c r="G27" s="33">
        <f>(D20-H20)*G13*G14*0.91*0.001</f>
        <v>0</v>
      </c>
      <c r="H27" s="6"/>
      <c r="I27" s="6"/>
      <c r="J27" s="6"/>
      <c r="K27" s="6"/>
      <c r="L27" s="6"/>
      <c r="M27" s="6"/>
    </row>
    <row r="28" spans="1:19" ht="13.5" thickBot="1" x14ac:dyDescent="0.25">
      <c r="A28" s="6"/>
      <c r="B28" s="6" t="s">
        <v>22</v>
      </c>
      <c r="C28" s="6"/>
      <c r="D28" s="6"/>
      <c r="E28" s="6"/>
      <c r="F28" s="18" t="s">
        <v>21</v>
      </c>
      <c r="G28" s="34">
        <f>G27*365*2.2</f>
        <v>0</v>
      </c>
      <c r="H28" s="6"/>
      <c r="I28" s="6"/>
      <c r="J28" s="6"/>
      <c r="K28" s="6"/>
      <c r="L28" s="6"/>
      <c r="M28" s="6"/>
    </row>
    <row r="29" spans="1:19" x14ac:dyDescent="0.2">
      <c r="A29" s="6"/>
      <c r="B29" s="6"/>
      <c r="C29" s="6"/>
      <c r="D29" s="6"/>
      <c r="E29" s="6"/>
      <c r="F29" s="18"/>
      <c r="G29" s="19"/>
      <c r="H29" s="6"/>
      <c r="I29" s="6"/>
      <c r="J29" s="6"/>
      <c r="K29" s="6"/>
      <c r="L29" s="6"/>
      <c r="M29" s="6"/>
    </row>
    <row r="30" spans="1:19" ht="13.5" thickBot="1" x14ac:dyDescent="0.25">
      <c r="A30" s="7" t="s">
        <v>33</v>
      </c>
      <c r="B30" s="6"/>
      <c r="C30" s="6"/>
      <c r="D30" s="6"/>
      <c r="E30" s="6"/>
      <c r="F30" s="18"/>
      <c r="G30" s="19"/>
      <c r="H30" s="6"/>
      <c r="I30" s="6"/>
      <c r="J30" s="6"/>
      <c r="K30" s="6"/>
      <c r="L30" s="6"/>
      <c r="M30" s="6"/>
    </row>
    <row r="31" spans="1:19" ht="13.5" thickBot="1" x14ac:dyDescent="0.25">
      <c r="A31" s="6"/>
      <c r="B31" s="6" t="s">
        <v>34</v>
      </c>
      <c r="C31" s="18"/>
      <c r="D31" s="6"/>
      <c r="E31" s="6"/>
      <c r="F31" s="18" t="s">
        <v>21</v>
      </c>
      <c r="G31" s="33">
        <f>G27+G23</f>
        <v>0</v>
      </c>
      <c r="H31" s="6"/>
      <c r="I31" s="6"/>
      <c r="J31" s="6"/>
      <c r="K31" s="6"/>
      <c r="L31" s="6"/>
      <c r="M31" s="6"/>
    </row>
    <row r="32" spans="1:19" ht="13.5" thickBot="1" x14ac:dyDescent="0.25">
      <c r="A32" s="6"/>
      <c r="B32" s="6" t="s">
        <v>22</v>
      </c>
      <c r="C32" s="6"/>
      <c r="D32" s="6"/>
      <c r="E32" s="6"/>
      <c r="F32" s="18" t="s">
        <v>21</v>
      </c>
      <c r="G32" s="35">
        <f>G31*365*2.2</f>
        <v>0</v>
      </c>
      <c r="H32" s="6"/>
      <c r="I32" s="6"/>
      <c r="J32" s="6"/>
      <c r="K32" s="11" t="s">
        <v>42</v>
      </c>
      <c r="L32" s="12"/>
      <c r="M32" s="13"/>
      <c r="N32" s="4"/>
      <c r="O32" s="4"/>
      <c r="P32" s="4"/>
      <c r="Q32" s="4"/>
      <c r="R32" s="4"/>
      <c r="S32" s="4"/>
    </row>
    <row r="33" spans="1:13" x14ac:dyDescent="0.2">
      <c r="A33" s="6"/>
      <c r="B33" s="6"/>
      <c r="C33" s="6"/>
      <c r="D33" s="6"/>
      <c r="E33" s="6"/>
      <c r="F33" s="18"/>
      <c r="G33" s="19"/>
      <c r="H33" s="6"/>
      <c r="I33" s="6"/>
      <c r="J33" s="6"/>
      <c r="K33" s="36" t="s">
        <v>41</v>
      </c>
      <c r="L33" s="17"/>
      <c r="M33" s="28"/>
    </row>
    <row r="34" spans="1:13" x14ac:dyDescent="0.2">
      <c r="A34" s="6"/>
      <c r="B34" s="6"/>
      <c r="C34" s="6"/>
      <c r="D34" s="6"/>
      <c r="E34" s="6"/>
      <c r="F34" s="6"/>
      <c r="G34" s="18"/>
      <c r="H34" s="6"/>
      <c r="I34" s="6"/>
      <c r="J34" s="6"/>
      <c r="K34" s="27" t="s">
        <v>40</v>
      </c>
      <c r="L34" s="5"/>
      <c r="M34" s="37"/>
    </row>
    <row r="35" spans="1:13" ht="13.5" thickBot="1" x14ac:dyDescent="0.25">
      <c r="A35" s="7" t="s">
        <v>23</v>
      </c>
      <c r="B35" s="6"/>
      <c r="C35" s="6"/>
      <c r="D35" s="6"/>
      <c r="E35" s="6"/>
      <c r="F35" s="6"/>
      <c r="G35" s="6"/>
      <c r="H35" s="6"/>
      <c r="I35" s="6"/>
      <c r="J35" s="6"/>
      <c r="K35" s="40" t="s">
        <v>39</v>
      </c>
      <c r="L35" s="41"/>
      <c r="M35" s="42"/>
    </row>
    <row r="36" spans="1:13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">
      <c r="A37" s="6"/>
      <c r="B37" s="6"/>
      <c r="C37" s="6"/>
      <c r="D37" s="6" t="s">
        <v>24</v>
      </c>
      <c r="E37" s="6"/>
      <c r="F37" s="6"/>
      <c r="G37" s="6"/>
      <c r="H37" s="6"/>
      <c r="I37" s="6"/>
      <c r="J37" s="6"/>
      <c r="K37" s="6"/>
      <c r="L37" s="6"/>
      <c r="M37" s="6"/>
    </row>
    <row r="38" spans="1:13" ht="13.5" thickBo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13.5" thickBot="1" x14ac:dyDescent="0.25">
      <c r="A39" s="6"/>
      <c r="B39" s="6" t="s">
        <v>25</v>
      </c>
      <c r="C39" s="6"/>
      <c r="D39" s="6"/>
      <c r="E39" s="6"/>
      <c r="F39" s="29">
        <v>7.0000000000000007E-2</v>
      </c>
      <c r="G39" s="6"/>
      <c r="H39" s="6"/>
      <c r="I39" s="6"/>
      <c r="J39" s="6"/>
      <c r="K39" s="6"/>
      <c r="L39" s="6"/>
      <c r="M39" s="6"/>
    </row>
    <row r="40" spans="1:13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">
      <c r="A41" s="7" t="s">
        <v>26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13.5" thickBot="1" x14ac:dyDescent="0.25">
      <c r="A42" s="6"/>
      <c r="B42" s="18" t="s">
        <v>21</v>
      </c>
      <c r="C42" s="6" t="s">
        <v>32</v>
      </c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13.5" thickBot="1" x14ac:dyDescent="0.25">
      <c r="A43" s="6"/>
      <c r="B43" s="18" t="s">
        <v>21</v>
      </c>
      <c r="C43" s="30" t="e">
        <f>(F39*G10)/(G32)</f>
        <v>#DIV/0!</v>
      </c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13.5" thickBot="1" x14ac:dyDescent="0.25">
      <c r="A44" s="6"/>
      <c r="B44" s="6" t="s">
        <v>27</v>
      </c>
      <c r="C44" s="6"/>
      <c r="D44" s="6"/>
      <c r="E44" s="6"/>
      <c r="F44" s="18"/>
      <c r="G44" s="6"/>
      <c r="H44" s="6"/>
      <c r="I44" s="6"/>
      <c r="J44" s="6"/>
      <c r="K44" s="6"/>
      <c r="L44" s="6"/>
      <c r="M44" s="6"/>
    </row>
    <row r="45" spans="1:13" ht="13.5" thickBot="1" x14ac:dyDescent="0.25">
      <c r="A45" s="6"/>
      <c r="B45" s="10" t="s">
        <v>28</v>
      </c>
      <c r="C45" s="6"/>
      <c r="D45" s="6"/>
      <c r="E45" s="6"/>
      <c r="F45" s="18" t="s">
        <v>21</v>
      </c>
      <c r="G45" s="43" t="e">
        <f>C43</f>
        <v>#DIV/0!</v>
      </c>
      <c r="H45" s="44"/>
      <c r="I45" s="7"/>
      <c r="J45" s="6"/>
      <c r="K45" s="6"/>
      <c r="L45" s="6"/>
      <c r="M45" s="6"/>
    </row>
    <row r="46" spans="1:13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9" spans="1:14" x14ac:dyDescent="0.2">
      <c r="A49" s="26" t="s">
        <v>38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4"/>
    </row>
  </sheetData>
  <sheetProtection sheet="1" objects="1" scenarios="1" selectLockedCells="1"/>
  <mergeCells count="3">
    <mergeCell ref="A4:M7"/>
    <mergeCell ref="K35:M35"/>
    <mergeCell ref="G45:H45"/>
  </mergeCells>
  <pageMargins left="0.5" right="0.25" top="0.75" bottom="0.5" header="0.5" footer="0.25"/>
  <pageSetup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7169" r:id="rId4">
          <objectPr defaultSize="0" r:id="rId5">
            <anchor moveWithCells="1">
              <from>
                <xdr:col>1</xdr:col>
                <xdr:colOff>142875</xdr:colOff>
                <xdr:row>35</xdr:row>
                <xdr:rowOff>19050</xdr:rowOff>
              </from>
              <to>
                <xdr:col>2</xdr:col>
                <xdr:colOff>381000</xdr:colOff>
                <xdr:row>37</xdr:row>
                <xdr:rowOff>123825</xdr:rowOff>
              </to>
            </anchor>
          </objectPr>
        </oleObject>
      </mc:Choice>
      <mc:Fallback>
        <oleObject progId="Equation.3" shapeId="716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zoomScaleNormal="100" workbookViewId="0"/>
  </sheetViews>
  <sheetFormatPr defaultColWidth="8" defaultRowHeight="12.75" x14ac:dyDescent="0.2"/>
  <cols>
    <col min="1" max="4" width="7.5703125" style="2" customWidth="1"/>
    <col min="5" max="5" width="8" style="2" customWidth="1"/>
    <col min="6" max="6" width="7.5703125" style="2" customWidth="1"/>
    <col min="7" max="7" width="11.85546875" style="2" customWidth="1"/>
    <col min="8" max="12" width="7.5703125" style="2" customWidth="1"/>
    <col min="13" max="16" width="8" style="2"/>
    <col min="17" max="17" width="0" style="2" hidden="1" customWidth="1"/>
    <col min="18" max="16384" width="8" style="2"/>
  </cols>
  <sheetData>
    <row r="1" spans="1:13" s="1" customFormat="1" ht="15.75" x14ac:dyDescent="0.25">
      <c r="A1" s="24" t="s">
        <v>36</v>
      </c>
      <c r="B1" s="25"/>
      <c r="C1" s="25"/>
      <c r="D1" s="25"/>
      <c r="E1" s="25"/>
      <c r="F1" s="25"/>
      <c r="G1" s="25"/>
      <c r="H1" s="25"/>
      <c r="I1" s="20"/>
      <c r="J1" s="20"/>
      <c r="K1" s="20"/>
      <c r="L1" s="20"/>
      <c r="M1" s="21" t="s">
        <v>0</v>
      </c>
    </row>
    <row r="2" spans="1:13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">
      <c r="A3" s="7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">
      <c r="A4" s="38" t="s">
        <v>37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x14ac:dyDescent="0.2">
      <c r="A8" s="7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">
      <c r="A9" s="6"/>
      <c r="B9" s="6" t="s">
        <v>3</v>
      </c>
      <c r="C9" s="6"/>
      <c r="D9" s="6"/>
      <c r="E9" s="6"/>
      <c r="F9" s="6"/>
      <c r="G9" s="22">
        <v>700000</v>
      </c>
      <c r="H9" s="6"/>
      <c r="I9" s="8"/>
      <c r="J9" s="6"/>
      <c r="K9" s="6"/>
      <c r="L9" s="8"/>
      <c r="M9" s="6"/>
    </row>
    <row r="10" spans="1:13" x14ac:dyDescent="0.2">
      <c r="A10" s="6"/>
      <c r="B10" s="6" t="s">
        <v>4</v>
      </c>
      <c r="C10" s="6"/>
      <c r="D10" s="6"/>
      <c r="E10" s="6"/>
      <c r="F10" s="6"/>
      <c r="G10" s="22">
        <v>300000</v>
      </c>
      <c r="H10" s="6"/>
      <c r="I10" s="8"/>
      <c r="J10" s="6"/>
      <c r="K10" s="6"/>
      <c r="L10" s="8"/>
      <c r="M10" s="6"/>
    </row>
    <row r="11" spans="1:13" x14ac:dyDescent="0.2">
      <c r="A11" s="6"/>
      <c r="B11" s="6" t="s">
        <v>5</v>
      </c>
      <c r="C11" s="6"/>
      <c r="D11" s="6"/>
      <c r="E11" s="6"/>
      <c r="F11" s="6"/>
      <c r="G11" s="6">
        <v>20</v>
      </c>
      <c r="H11" s="6" t="s">
        <v>6</v>
      </c>
      <c r="I11" s="6"/>
      <c r="J11" s="6"/>
      <c r="K11" s="6"/>
      <c r="L11" s="6"/>
      <c r="M11" s="6"/>
    </row>
    <row r="12" spans="1:13" x14ac:dyDescent="0.2">
      <c r="A12" s="6"/>
      <c r="B12" s="6" t="s">
        <v>7</v>
      </c>
      <c r="C12" s="6"/>
      <c r="D12" s="6"/>
      <c r="E12" s="6"/>
      <c r="F12" s="6"/>
      <c r="G12" s="6">
        <v>365</v>
      </c>
      <c r="H12" s="6" t="s">
        <v>8</v>
      </c>
      <c r="I12" s="6"/>
      <c r="J12" s="6"/>
      <c r="K12" s="6"/>
      <c r="L12" s="6"/>
      <c r="M12" s="6"/>
    </row>
    <row r="13" spans="1:13" x14ac:dyDescent="0.2">
      <c r="A13" s="6"/>
      <c r="B13" s="6" t="s">
        <v>9</v>
      </c>
      <c r="C13" s="6"/>
      <c r="D13" s="6"/>
      <c r="E13" s="6"/>
      <c r="F13" s="6"/>
      <c r="G13" s="23">
        <v>14</v>
      </c>
      <c r="H13" s="6" t="s">
        <v>10</v>
      </c>
      <c r="I13" s="9" t="s">
        <v>11</v>
      </c>
      <c r="J13" s="6"/>
      <c r="K13" s="6"/>
      <c r="L13" s="6"/>
      <c r="M13" s="6"/>
    </row>
    <row r="14" spans="1:13" x14ac:dyDescent="0.2">
      <c r="A14" s="6"/>
      <c r="B14" s="6" t="s">
        <v>12</v>
      </c>
      <c r="C14" s="6"/>
      <c r="D14" s="6"/>
      <c r="E14" s="6"/>
      <c r="F14" s="6"/>
      <c r="G14" s="23">
        <v>3300</v>
      </c>
      <c r="H14" s="6" t="s">
        <v>13</v>
      </c>
      <c r="I14" s="8"/>
      <c r="J14" s="6"/>
      <c r="K14" s="6"/>
      <c r="L14" s="6"/>
      <c r="M14" s="6"/>
    </row>
    <row r="15" spans="1:13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">
      <c r="A16" s="7" t="s">
        <v>35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9" ht="13.5" thickBot="1" x14ac:dyDescent="0.25">
      <c r="A17" s="6"/>
      <c r="B17" s="6"/>
      <c r="C17" s="6"/>
      <c r="D17" s="10" t="s">
        <v>14</v>
      </c>
      <c r="E17" s="6"/>
      <c r="F17" s="6"/>
      <c r="G17" s="6"/>
      <c r="H17" s="10" t="s">
        <v>15</v>
      </c>
      <c r="I17" s="6"/>
      <c r="J17" s="6"/>
      <c r="K17" s="6"/>
      <c r="L17" s="6"/>
      <c r="M17" s="6"/>
    </row>
    <row r="18" spans="1:19" ht="13.5" thickBot="1" x14ac:dyDescent="0.25">
      <c r="A18" s="6"/>
      <c r="B18" s="6" t="s">
        <v>16</v>
      </c>
      <c r="C18" s="6"/>
      <c r="D18" s="29">
        <v>907.18</v>
      </c>
      <c r="E18" s="6"/>
      <c r="F18" s="6"/>
      <c r="G18" s="6"/>
      <c r="H18" s="31">
        <v>1.58</v>
      </c>
      <c r="I18" s="6"/>
      <c r="J18" s="6"/>
      <c r="K18" s="11" t="s">
        <v>17</v>
      </c>
      <c r="L18" s="12"/>
      <c r="M18" s="13"/>
    </row>
    <row r="19" spans="1:19" ht="13.5" thickBo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14" t="s">
        <v>18</v>
      </c>
      <c r="L19" s="15"/>
      <c r="M19" s="16"/>
    </row>
    <row r="20" spans="1:19" ht="13.5" thickBot="1" x14ac:dyDescent="0.25">
      <c r="A20" s="6"/>
      <c r="B20" s="6" t="s">
        <v>29</v>
      </c>
      <c r="C20" s="6"/>
      <c r="D20" s="29">
        <f>D18/Q20</f>
        <v>839.98148148148141</v>
      </c>
      <c r="E20" s="6"/>
      <c r="F20" s="6"/>
      <c r="G20" s="6"/>
      <c r="H20" s="32">
        <f>H18/Q20</f>
        <v>1.462962962962963</v>
      </c>
      <c r="I20" s="6"/>
      <c r="J20" s="6"/>
      <c r="K20" s="17"/>
      <c r="L20" s="17"/>
      <c r="M20" s="17"/>
      <c r="Q20" s="5">
        <v>1.08</v>
      </c>
    </row>
    <row r="21" spans="1:19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17"/>
      <c r="L21" s="17"/>
      <c r="M21" s="17"/>
    </row>
    <row r="22" spans="1:19" ht="13.5" thickBot="1" x14ac:dyDescent="0.25">
      <c r="A22" s="7" t="s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9" ht="13.5" thickBot="1" x14ac:dyDescent="0.25">
      <c r="A23" s="6"/>
      <c r="B23" s="6" t="s">
        <v>20</v>
      </c>
      <c r="C23" s="18"/>
      <c r="D23" s="6"/>
      <c r="E23" s="6"/>
      <c r="F23" s="18" t="s">
        <v>21</v>
      </c>
      <c r="G23" s="33">
        <f>(H18*0.5)*G13*G14*0.91*0.001</f>
        <v>33.213180000000001</v>
      </c>
      <c r="H23" s="6"/>
      <c r="I23" s="6"/>
      <c r="J23" s="6"/>
      <c r="K23" s="6"/>
      <c r="L23" s="6"/>
      <c r="M23" s="6"/>
    </row>
    <row r="24" spans="1:19" ht="13.5" thickBot="1" x14ac:dyDescent="0.25">
      <c r="A24" s="6"/>
      <c r="B24" s="6" t="s">
        <v>22</v>
      </c>
      <c r="C24" s="6"/>
      <c r="D24" s="6"/>
      <c r="E24" s="6"/>
      <c r="F24" s="18" t="s">
        <v>21</v>
      </c>
      <c r="G24" s="34">
        <f>G23*365*2.2</f>
        <v>26670.183540000002</v>
      </c>
      <c r="H24" s="6"/>
      <c r="I24" s="6"/>
      <c r="J24" s="6"/>
      <c r="K24" s="6"/>
      <c r="L24" s="6"/>
      <c r="M24" s="6"/>
    </row>
    <row r="25" spans="1:19" x14ac:dyDescent="0.2">
      <c r="A25" s="6"/>
      <c r="B25" s="6"/>
      <c r="C25" s="6"/>
      <c r="D25" s="6"/>
      <c r="E25" s="6"/>
      <c r="F25" s="18"/>
      <c r="G25" s="19"/>
      <c r="H25" s="6"/>
      <c r="I25" s="6"/>
      <c r="J25" s="6"/>
      <c r="K25" s="6"/>
      <c r="L25" s="6"/>
      <c r="M25" s="6"/>
    </row>
    <row r="26" spans="1:19" ht="13.5" thickBot="1" x14ac:dyDescent="0.25">
      <c r="A26" s="7" t="s">
        <v>31</v>
      </c>
      <c r="B26" s="6"/>
      <c r="C26" s="6"/>
      <c r="D26" s="6"/>
      <c r="E26" s="6"/>
      <c r="F26" s="18"/>
      <c r="G26" s="19"/>
      <c r="H26" s="6"/>
      <c r="I26" s="6"/>
      <c r="J26" s="6"/>
      <c r="K26" s="6"/>
      <c r="L26" s="6"/>
      <c r="M26" s="6"/>
    </row>
    <row r="27" spans="1:19" ht="13.5" thickBot="1" x14ac:dyDescent="0.25">
      <c r="A27" s="6"/>
      <c r="B27" s="6" t="s">
        <v>30</v>
      </c>
      <c r="C27" s="18"/>
      <c r="D27" s="6"/>
      <c r="E27" s="6"/>
      <c r="F27" s="18" t="s">
        <v>21</v>
      </c>
      <c r="G27" s="33">
        <f>(H20*0.5)*G13*G14*0.91*0.001</f>
        <v>30.752944444444445</v>
      </c>
      <c r="H27" s="6"/>
      <c r="I27" s="6"/>
      <c r="J27" s="6"/>
      <c r="K27" s="6"/>
      <c r="L27" s="6"/>
      <c r="M27" s="6"/>
    </row>
    <row r="28" spans="1:19" ht="13.5" thickBot="1" x14ac:dyDescent="0.25">
      <c r="A28" s="6"/>
      <c r="B28" s="6" t="s">
        <v>22</v>
      </c>
      <c r="C28" s="6"/>
      <c r="D28" s="6"/>
      <c r="E28" s="6"/>
      <c r="F28" s="18" t="s">
        <v>21</v>
      </c>
      <c r="G28" s="34">
        <f>G27*365*2.2</f>
        <v>24694.614388888891</v>
      </c>
      <c r="H28" s="6"/>
      <c r="I28" s="6"/>
      <c r="J28" s="6"/>
      <c r="K28" s="6"/>
      <c r="L28" s="6"/>
      <c r="M28" s="6"/>
    </row>
    <row r="29" spans="1:19" x14ac:dyDescent="0.2">
      <c r="A29" s="6"/>
      <c r="B29" s="6"/>
      <c r="C29" s="6"/>
      <c r="D29" s="6"/>
      <c r="E29" s="6"/>
      <c r="F29" s="18"/>
      <c r="G29" s="19"/>
      <c r="H29" s="6"/>
      <c r="I29" s="6"/>
      <c r="J29" s="6"/>
      <c r="K29" s="6"/>
      <c r="L29" s="6"/>
      <c r="M29" s="6"/>
    </row>
    <row r="30" spans="1:19" ht="13.5" thickBot="1" x14ac:dyDescent="0.25">
      <c r="A30" s="7" t="s">
        <v>33</v>
      </c>
      <c r="B30" s="6"/>
      <c r="C30" s="6"/>
      <c r="D30" s="6"/>
      <c r="E30" s="6"/>
      <c r="F30" s="18"/>
      <c r="G30" s="19"/>
      <c r="H30" s="6"/>
      <c r="I30" s="6"/>
      <c r="J30" s="6"/>
      <c r="K30" s="6"/>
      <c r="L30" s="6"/>
      <c r="M30" s="6"/>
    </row>
    <row r="31" spans="1:19" ht="13.5" thickBot="1" x14ac:dyDescent="0.25">
      <c r="A31" s="6"/>
      <c r="B31" s="6" t="s">
        <v>34</v>
      </c>
      <c r="C31" s="18"/>
      <c r="D31" s="6"/>
      <c r="E31" s="6"/>
      <c r="F31" s="18" t="s">
        <v>21</v>
      </c>
      <c r="G31" s="33">
        <f>G27+G23</f>
        <v>63.966124444444446</v>
      </c>
      <c r="H31" s="6"/>
      <c r="I31" s="6"/>
      <c r="J31" s="6"/>
      <c r="K31" s="6"/>
      <c r="L31" s="6"/>
      <c r="M31" s="6"/>
    </row>
    <row r="32" spans="1:19" ht="13.5" thickBot="1" x14ac:dyDescent="0.25">
      <c r="A32" s="6"/>
      <c r="B32" s="6" t="s">
        <v>22</v>
      </c>
      <c r="C32" s="6"/>
      <c r="D32" s="6"/>
      <c r="E32" s="6"/>
      <c r="F32" s="18" t="s">
        <v>21</v>
      </c>
      <c r="G32" s="35">
        <f>G31*365*2.2</f>
        <v>51364.797928888889</v>
      </c>
      <c r="H32" s="6"/>
      <c r="I32" s="6"/>
      <c r="J32" s="6"/>
      <c r="K32" s="11" t="s">
        <v>42</v>
      </c>
      <c r="L32" s="12"/>
      <c r="M32" s="13"/>
      <c r="N32" s="4"/>
      <c r="O32" s="4"/>
      <c r="P32" s="4"/>
      <c r="Q32" s="4"/>
      <c r="R32" s="4"/>
      <c r="S32" s="4"/>
    </row>
    <row r="33" spans="1:13" x14ac:dyDescent="0.2">
      <c r="A33" s="6"/>
      <c r="B33" s="6"/>
      <c r="C33" s="6"/>
      <c r="D33" s="6"/>
      <c r="E33" s="6"/>
      <c r="F33" s="18"/>
      <c r="G33" s="19"/>
      <c r="H33" s="6"/>
      <c r="I33" s="6"/>
      <c r="J33" s="6"/>
      <c r="K33" s="36" t="s">
        <v>41</v>
      </c>
      <c r="L33" s="17"/>
      <c r="M33" s="28"/>
    </row>
    <row r="34" spans="1:13" x14ac:dyDescent="0.2">
      <c r="A34" s="6"/>
      <c r="B34" s="6"/>
      <c r="C34" s="6"/>
      <c r="D34" s="6"/>
      <c r="E34" s="6"/>
      <c r="F34" s="6"/>
      <c r="G34" s="18"/>
      <c r="H34" s="6"/>
      <c r="I34" s="6"/>
      <c r="J34" s="6"/>
      <c r="K34" s="27" t="s">
        <v>40</v>
      </c>
      <c r="L34" s="5"/>
      <c r="M34" s="37"/>
    </row>
    <row r="35" spans="1:13" ht="13.5" thickBot="1" x14ac:dyDescent="0.25">
      <c r="A35" s="7" t="s">
        <v>23</v>
      </c>
      <c r="B35" s="6"/>
      <c r="C35" s="6"/>
      <c r="D35" s="6"/>
      <c r="E35" s="6"/>
      <c r="F35" s="6"/>
      <c r="G35" s="6"/>
      <c r="H35" s="6"/>
      <c r="I35" s="6"/>
      <c r="J35" s="6"/>
      <c r="K35" s="40" t="s">
        <v>39</v>
      </c>
      <c r="L35" s="41"/>
      <c r="M35" s="42"/>
    </row>
    <row r="36" spans="1:13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">
      <c r="A37" s="6"/>
      <c r="B37" s="6"/>
      <c r="C37" s="6"/>
      <c r="D37" s="6" t="s">
        <v>24</v>
      </c>
      <c r="E37" s="6"/>
      <c r="F37" s="6"/>
      <c r="G37" s="6"/>
      <c r="H37" s="6"/>
      <c r="I37" s="6"/>
      <c r="J37" s="6"/>
      <c r="K37" s="6"/>
      <c r="L37" s="6"/>
      <c r="M37" s="6"/>
    </row>
    <row r="38" spans="1:13" ht="13.5" thickBo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13.5" thickBot="1" x14ac:dyDescent="0.25">
      <c r="A39" s="6"/>
      <c r="B39" s="6" t="s">
        <v>25</v>
      </c>
      <c r="C39" s="6"/>
      <c r="D39" s="6"/>
      <c r="E39" s="6"/>
      <c r="F39" s="29">
        <v>7.0000000000000007E-2</v>
      </c>
      <c r="G39" s="6"/>
      <c r="H39" s="6"/>
      <c r="I39" s="6"/>
      <c r="J39" s="6"/>
      <c r="K39" s="6"/>
      <c r="L39" s="6"/>
      <c r="M39" s="6"/>
    </row>
    <row r="40" spans="1:13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">
      <c r="A41" s="7" t="s">
        <v>26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13.5" thickBot="1" x14ac:dyDescent="0.25">
      <c r="A42" s="6"/>
      <c r="B42" s="18" t="s">
        <v>21</v>
      </c>
      <c r="C42" s="6" t="s">
        <v>32</v>
      </c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13.5" thickBot="1" x14ac:dyDescent="0.25">
      <c r="A43" s="6"/>
      <c r="B43" s="18" t="s">
        <v>21</v>
      </c>
      <c r="C43" s="30">
        <f>(F39*G10)/(G32)</f>
        <v>0.40884031178460184</v>
      </c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13.5" thickBot="1" x14ac:dyDescent="0.25">
      <c r="A44" s="6"/>
      <c r="B44" s="6" t="s">
        <v>27</v>
      </c>
      <c r="C44" s="6"/>
      <c r="D44" s="6"/>
      <c r="E44" s="6"/>
      <c r="F44" s="18"/>
      <c r="G44" s="6"/>
      <c r="H44" s="6"/>
      <c r="I44" s="6"/>
      <c r="J44" s="6"/>
      <c r="K44" s="6"/>
      <c r="L44" s="6"/>
      <c r="M44" s="6"/>
    </row>
    <row r="45" spans="1:13" ht="13.5" thickBot="1" x14ac:dyDescent="0.25">
      <c r="A45" s="6"/>
      <c r="B45" s="10" t="s">
        <v>28</v>
      </c>
      <c r="C45" s="6"/>
      <c r="D45" s="6"/>
      <c r="E45" s="6"/>
      <c r="F45" s="18" t="s">
        <v>21</v>
      </c>
      <c r="G45" s="43">
        <f>C43</f>
        <v>0.40884031178460184</v>
      </c>
      <c r="H45" s="44"/>
      <c r="I45" s="7"/>
      <c r="J45" s="6"/>
      <c r="K45" s="6"/>
      <c r="L45" s="6"/>
      <c r="M45" s="6"/>
    </row>
    <row r="46" spans="1:13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9" spans="1:14" x14ac:dyDescent="0.2">
      <c r="A49" s="26" t="s">
        <v>38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4"/>
    </row>
  </sheetData>
  <sheetProtection sheet="1" objects="1" scenarios="1" selectLockedCells="1"/>
  <mergeCells count="3">
    <mergeCell ref="A4:M7"/>
    <mergeCell ref="G45:H45"/>
    <mergeCell ref="K35:M35"/>
  </mergeCells>
  <pageMargins left="0.5" right="0.25" top="0.75" bottom="0.5" header="0.5" footer="0.25"/>
  <pageSetup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r:id="rId5">
            <anchor moveWithCells="1">
              <from>
                <xdr:col>1</xdr:col>
                <xdr:colOff>142875</xdr:colOff>
                <xdr:row>35</xdr:row>
                <xdr:rowOff>19050</xdr:rowOff>
              </from>
              <to>
                <xdr:col>2</xdr:col>
                <xdr:colOff>381000</xdr:colOff>
                <xdr:row>37</xdr:row>
                <xdr:rowOff>123825</xdr:rowOff>
              </to>
            </anchor>
          </objectPr>
        </oleObject>
      </mc:Choice>
      <mc:Fallback>
        <oleObject progId="Equation.3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PM Shoulder Road Projects</vt:lpstr>
      <vt:lpstr>PM Unpaved Road Projects</vt:lpstr>
      <vt:lpstr>Example PM Shoulder Calculation</vt:lpstr>
      <vt:lpstr>'Example PM Shoulder Calculation'!Print_Area</vt:lpstr>
      <vt:lpstr>'PM Shoulder Road Projects'!Print_Area</vt:lpstr>
      <vt:lpstr>'PM Unpaved Road Projects'!Print_Area</vt:lpstr>
    </vt:vector>
  </TitlesOfParts>
  <Company>Fresno COG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jasonp</dc:creator>
  <cp:lastModifiedBy>Jeff Findley</cp:lastModifiedBy>
  <cp:lastPrinted>2015-10-08T18:12:22Z</cp:lastPrinted>
  <dcterms:created xsi:type="dcterms:W3CDTF">2008-03-21T20:58:55Z</dcterms:created>
  <dcterms:modified xsi:type="dcterms:W3CDTF">2015-12-16T17:28:17Z</dcterms:modified>
</cp:coreProperties>
</file>